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2" windowWidth="19020" windowHeight="11088" tabRatio="680" activeTab="5"/>
  </bookViews>
  <sheets>
    <sheet name="форма 2 факт 2018" sheetId="9" r:id="rId1"/>
    <sheet name="форма 2 план 2019" sheetId="8" r:id="rId2"/>
    <sheet name="форма 2 план 2020" sheetId="2" r:id="rId3"/>
    <sheet name="форма 2 (2) факт 2018" sheetId="3" r:id="rId4"/>
    <sheet name="форма 2(2) план 2019" sheetId="6" r:id="rId5"/>
    <sheet name="форма 2 (2) план 2020" sheetId="7" r:id="rId6"/>
  </sheets>
  <definedNames>
    <definedName name="_xlnm.Print_Area" localSheetId="5">'форма 2 (2) план 2020'!$A$1:$M$30</definedName>
    <definedName name="_xlnm.Print_Area" localSheetId="3">'форма 2 (2) факт 2018'!$A$1:$M$31</definedName>
    <definedName name="_xlnm.Print_Area" localSheetId="1">'форма 2 план 2019'!$A$1:$D$31</definedName>
    <definedName name="_xlnm.Print_Area" localSheetId="2">'форма 2 план 2020'!$A$1:$D$32</definedName>
    <definedName name="_xlnm.Print_Area" localSheetId="0">'форма 2 факт 2018'!$A$1:$D$32</definedName>
    <definedName name="_xlnm.Print_Area" localSheetId="4">'форма 2(2) план 2019'!$A$1:$M$30</definedName>
  </definedNames>
  <calcPr calcId="144525"/>
</workbook>
</file>

<file path=xl/calcChain.xml><?xml version="1.0" encoding="utf-8"?>
<calcChain xmlns="http://schemas.openxmlformats.org/spreadsheetml/2006/main">
  <c r="C22" i="9" l="1"/>
  <c r="B22" i="9"/>
  <c r="M13" i="3"/>
  <c r="M12" i="3" l="1"/>
  <c r="B13" i="2" l="1"/>
  <c r="D22" i="9" l="1"/>
  <c r="C15" i="7" l="1"/>
  <c r="D15" i="7"/>
  <c r="E15" i="7"/>
  <c r="F15" i="7"/>
  <c r="G15" i="7"/>
  <c r="H15" i="7"/>
  <c r="I15" i="7"/>
  <c r="J15" i="7"/>
  <c r="K15" i="7"/>
  <c r="L15" i="7"/>
  <c r="B15" i="7"/>
  <c r="M13" i="6" l="1"/>
  <c r="L12" i="3"/>
  <c r="E12" i="3"/>
  <c r="M14" i="3"/>
  <c r="M15" i="3"/>
  <c r="S15" i="3" s="1"/>
  <c r="E22" i="9" l="1"/>
  <c r="B13" i="9" l="1"/>
  <c r="B20" i="9" s="1"/>
  <c r="D15" i="8" l="1"/>
  <c r="D15" i="9" l="1"/>
  <c r="B13" i="8"/>
  <c r="L12" i="7"/>
  <c r="L18" i="7" s="1"/>
  <c r="K12" i="7"/>
  <c r="K18" i="7" s="1"/>
  <c r="J12" i="7"/>
  <c r="J18" i="7" s="1"/>
  <c r="I12" i="7"/>
  <c r="I18" i="7" s="1"/>
  <c r="H12" i="7"/>
  <c r="H18" i="7" s="1"/>
  <c r="G12" i="7"/>
  <c r="G18" i="7" s="1"/>
  <c r="F12" i="7"/>
  <c r="F18" i="7" s="1"/>
  <c r="E12" i="7"/>
  <c r="E18" i="7" s="1"/>
  <c r="D12" i="7"/>
  <c r="D18" i="7" s="1"/>
  <c r="C12" i="7"/>
  <c r="C18" i="7" s="1"/>
  <c r="B12" i="7"/>
  <c r="B18" i="7" s="1"/>
  <c r="M15" i="6"/>
  <c r="M13" i="7"/>
  <c r="L12" i="6"/>
  <c r="L18" i="6" s="1"/>
  <c r="K12" i="6"/>
  <c r="K18" i="6" s="1"/>
  <c r="J12" i="6"/>
  <c r="J18" i="6" s="1"/>
  <c r="I12" i="6"/>
  <c r="I18" i="6" s="1"/>
  <c r="H12" i="6"/>
  <c r="H18" i="6" s="1"/>
  <c r="G12" i="6"/>
  <c r="G18" i="6" s="1"/>
  <c r="F12" i="6"/>
  <c r="F18" i="6" s="1"/>
  <c r="E12" i="6"/>
  <c r="E18" i="6" s="1"/>
  <c r="D12" i="6"/>
  <c r="D18" i="6" s="1"/>
  <c r="C12" i="6"/>
  <c r="C18" i="6" s="1"/>
  <c r="B12" i="6"/>
  <c r="B18" i="6" s="1"/>
  <c r="M15" i="7" l="1"/>
  <c r="D16" i="8"/>
  <c r="D14" i="8"/>
  <c r="M12" i="6"/>
  <c r="M12" i="7"/>
  <c r="M18" i="7" s="1"/>
  <c r="D13" i="8" l="1"/>
  <c r="M18" i="6"/>
  <c r="C13" i="8"/>
  <c r="K12" i="3"/>
  <c r="K18" i="3" s="1"/>
  <c r="L18" i="3"/>
  <c r="D16" i="9"/>
  <c r="C12" i="3"/>
  <c r="C18" i="3" s="1"/>
  <c r="D12" i="3"/>
  <c r="D18" i="3" s="1"/>
  <c r="E18" i="3"/>
  <c r="F12" i="3"/>
  <c r="F18" i="3" s="1"/>
  <c r="G12" i="3"/>
  <c r="G18" i="3" s="1"/>
  <c r="H12" i="3"/>
  <c r="H18" i="3" s="1"/>
  <c r="I12" i="3"/>
  <c r="I18" i="3" s="1"/>
  <c r="J12" i="3"/>
  <c r="J18" i="3" s="1"/>
  <c r="B12" i="3"/>
  <c r="B18" i="3" s="1"/>
  <c r="D14" i="9" l="1"/>
  <c r="D16" i="2"/>
  <c r="D15" i="2"/>
  <c r="D14" i="2"/>
  <c r="C13" i="2"/>
  <c r="B20" i="8" l="1"/>
  <c r="C20" i="2"/>
  <c r="D13" i="9"/>
  <c r="C13" i="9"/>
  <c r="D19" i="9" s="1"/>
  <c r="D13" i="2"/>
  <c r="M18" i="3"/>
  <c r="N12" i="3"/>
  <c r="B20" i="2" l="1"/>
  <c r="D20" i="9"/>
  <c r="D19" i="2"/>
  <c r="D20" i="2" s="1"/>
  <c r="C20" i="9"/>
  <c r="D19" i="8" l="1"/>
  <c r="D20" i="8" s="1"/>
  <c r="C20" i="8"/>
</calcChain>
</file>

<file path=xl/comments1.xml><?xml version="1.0" encoding="utf-8"?>
<comments xmlns="http://schemas.openxmlformats.org/spreadsheetml/2006/main">
  <authors>
    <author>User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>Т.Н.:прочие доходы +выручка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<sst xmlns="http://schemas.openxmlformats.org/spreadsheetml/2006/main" count="180" uniqueCount="54">
  <si>
    <t>Форма раскрытия информации о доходах и расходах по видам деятельности субъектов естественных монополий в сфере услуг по использованию инфрастуктуры внутренних водных путей</t>
  </si>
  <si>
    <t>Наименование работ, услуг</t>
  </si>
  <si>
    <t>Доходы</t>
  </si>
  <si>
    <t>Расходы</t>
  </si>
  <si>
    <t>Финансовый результат</t>
  </si>
  <si>
    <t>Порт Дудинка</t>
  </si>
  <si>
    <t>Порт Зеленый мыс</t>
  </si>
  <si>
    <t>Порт Игарка</t>
  </si>
  <si>
    <t>Форма 2</t>
  </si>
  <si>
    <t>(наименование хозяйствующего субъекта)</t>
  </si>
  <si>
    <t>1. Доходы и расходы</t>
  </si>
  <si>
    <t>ФГУП "Гидрографическое предприятие)</t>
  </si>
  <si>
    <t>2. Расшифровка расходов по финансово-хозяйственной деятельности</t>
  </si>
  <si>
    <t>Вид услуги</t>
  </si>
  <si>
    <t>Оплата труда</t>
  </si>
  <si>
    <t>Операционные расходы, связанные с оплатой услуг, оказываемых кредитными организациями</t>
  </si>
  <si>
    <t>Отчисления на социальные нужды</t>
  </si>
  <si>
    <t>Материальные затраты, всего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</si>
  <si>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</si>
  <si>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</si>
  <si>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</si>
  <si>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</si>
  <si>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</si>
  <si>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</si>
  <si>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</t>
  </si>
  <si>
    <t>налоги и иные обязательные платежи и сборы</t>
  </si>
  <si>
    <t>Всего расходов</t>
  </si>
  <si>
    <t>тыс.р.</t>
  </si>
  <si>
    <t>1. Регулируемые виды деятельности в соответствии с Перечнем услуг субъектов естественных монополий по использованию инфраструктуры внуиренних водных путей, цены (тарифы, сборы) на которые регулируются государством:</t>
  </si>
  <si>
    <t>1.1 Обеспечение безопасности плавания судов по внутренним водным путям</t>
  </si>
  <si>
    <t>1.2 Навигационно-гидрографическое обеспечение условий плавания судов по внутренним водным путям</t>
  </si>
  <si>
    <t>1.3 Обеспечение лоцманской проводки судов</t>
  </si>
  <si>
    <t>1.5 Обеспечение прохода иностранных судов по внутренним водным путям</t>
  </si>
  <si>
    <t>Прочие доходы и расходы</t>
  </si>
  <si>
    <t>ВСЕГО:</t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</si>
  <si>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</si>
  <si>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</si>
  <si>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Ледокольное обеспечение в зимних усорвиях навигации</t>
  </si>
  <si>
    <t>Обеспечение прохода иностранных судов по внутренним водным путям</t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</si>
  <si>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</t>
  </si>
  <si>
    <t>ФГУП "Гидрографическое предприятие"</t>
  </si>
  <si>
    <t>Михов Ю.Н.</t>
  </si>
  <si>
    <t>Исполнитель:</t>
  </si>
  <si>
    <t>Иващенко В.П.</t>
  </si>
  <si>
    <t>т.: 310-41-74</t>
  </si>
  <si>
    <t>Ледокольное обеспечение в зимних условиях навигации</t>
  </si>
  <si>
    <t>1.4 Ледокольное обеспечение в зимних условиях навигации</t>
  </si>
  <si>
    <t>Генеральный директор</t>
  </si>
  <si>
    <t>Обеспечение лоцманской проводки судов 2019г. (план)</t>
  </si>
  <si>
    <t>План 2019г. (тыс.руб.)</t>
  </si>
  <si>
    <t>Факт 2018г. (тыс.руб.)</t>
  </si>
  <si>
    <t>План 2020г. (тыс.руб.)</t>
  </si>
  <si>
    <t>Обеспечение лоцманской проводки судов 2018г.</t>
  </si>
  <si>
    <t>Обеспечение лоцманской проводки судов 2020г.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</si>
</sst>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0000"/>
    <numFmt numFmtId="166" formatCode="#,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0" workbookViewId="0">
      <selection activeCell="B14" sqref="B14:C19"/>
    </sheetView>
  </sheetViews>
  <sheetFormatPr defaultColWidth="9.109375" defaultRowHeight="13.8" x14ac:dyDescent="0.3"/>
  <cols>
    <col min="1" max="1" width="35.88671875" style="4" customWidth="1"/>
    <col min="2" max="2" width="13.33203125" style="4" customWidth="1"/>
    <col min="3" max="3" width="13.88671875" style="4" customWidth="1"/>
    <col min="4" max="4" width="15.33203125" style="4" customWidth="1"/>
    <col min="5" max="5" width="0" style="4" hidden="1" customWidth="1"/>
    <col min="6" max="6" width="9.109375" style="4"/>
    <col min="7" max="8" width="11.33203125" style="4" bestFit="1" customWidth="1"/>
    <col min="9" max="16384" width="9.109375" style="4"/>
  </cols>
  <sheetData>
    <row r="1" spans="1:7" x14ac:dyDescent="0.3">
      <c r="D1" s="5" t="s">
        <v>8</v>
      </c>
    </row>
    <row r="3" spans="1:7" ht="75" customHeight="1" x14ac:dyDescent="0.3">
      <c r="A3" s="42" t="s">
        <v>0</v>
      </c>
      <c r="B3" s="42"/>
      <c r="C3" s="42"/>
      <c r="D3" s="42"/>
      <c r="E3" s="9"/>
      <c r="F3" s="9"/>
    </row>
    <row r="4" spans="1:7" ht="19.5" customHeight="1" x14ac:dyDescent="0.3">
      <c r="A4" s="43" t="s">
        <v>11</v>
      </c>
      <c r="B4" s="43"/>
      <c r="C4" s="43"/>
      <c r="D4" s="43"/>
      <c r="E4" s="9"/>
      <c r="F4" s="9"/>
    </row>
    <row r="5" spans="1:7" x14ac:dyDescent="0.3">
      <c r="A5" s="44" t="s">
        <v>9</v>
      </c>
      <c r="B5" s="44"/>
      <c r="C5" s="44"/>
      <c r="D5" s="44"/>
      <c r="E5" s="9"/>
      <c r="F5" s="9"/>
    </row>
    <row r="6" spans="1:7" ht="16.5" customHeight="1" x14ac:dyDescent="0.3">
      <c r="A6" s="16"/>
      <c r="B6" s="16"/>
      <c r="C6" s="16"/>
      <c r="D6" s="16"/>
      <c r="E6" s="9"/>
      <c r="F6" s="9"/>
    </row>
    <row r="7" spans="1:7" ht="28.5" customHeight="1" x14ac:dyDescent="0.3">
      <c r="A7" s="45" t="s">
        <v>10</v>
      </c>
      <c r="B7" s="45"/>
      <c r="C7" s="45"/>
      <c r="D7" s="45"/>
      <c r="E7" s="9"/>
      <c r="F7" s="9"/>
    </row>
    <row r="8" spans="1:7" x14ac:dyDescent="0.3">
      <c r="A8" s="46" t="s">
        <v>50</v>
      </c>
      <c r="B8" s="46"/>
      <c r="C8" s="46"/>
      <c r="D8" s="46"/>
    </row>
    <row r="9" spans="1:7" ht="27.6" x14ac:dyDescent="0.3">
      <c r="A9" s="2" t="s">
        <v>1</v>
      </c>
      <c r="B9" s="3" t="s">
        <v>2</v>
      </c>
      <c r="C9" s="3" t="s">
        <v>3</v>
      </c>
      <c r="D9" s="3" t="s">
        <v>4</v>
      </c>
    </row>
    <row r="10" spans="1:7" ht="105.6" x14ac:dyDescent="0.3">
      <c r="A10" s="11" t="s">
        <v>28</v>
      </c>
      <c r="B10" s="12"/>
      <c r="C10" s="12"/>
      <c r="D10" s="12"/>
    </row>
    <row r="11" spans="1:7" ht="39.6" x14ac:dyDescent="0.3">
      <c r="A11" s="13" t="s">
        <v>29</v>
      </c>
      <c r="B11" s="12"/>
      <c r="C11" s="12"/>
      <c r="D11" s="12"/>
    </row>
    <row r="12" spans="1:7" ht="39.6" x14ac:dyDescent="0.3">
      <c r="A12" s="13" t="s">
        <v>30</v>
      </c>
      <c r="B12" s="12"/>
      <c r="C12" s="12"/>
      <c r="D12" s="12"/>
    </row>
    <row r="13" spans="1:7" ht="26.4" x14ac:dyDescent="0.3">
      <c r="A13" s="13" t="s">
        <v>31</v>
      </c>
      <c r="B13" s="35">
        <f>SUM(B14:B16)</f>
        <v>33178.521919999999</v>
      </c>
      <c r="C13" s="35">
        <f>SUM(C14:C16)</f>
        <v>24071.900520000003</v>
      </c>
      <c r="D13" s="14">
        <f>SUM(D14:D16)</f>
        <v>9106.6213999999964</v>
      </c>
    </row>
    <row r="14" spans="1:7" x14ac:dyDescent="0.3">
      <c r="A14" s="15" t="s">
        <v>5</v>
      </c>
      <c r="B14" s="35">
        <v>33178.521919999999</v>
      </c>
      <c r="C14" s="35">
        <v>24071.900520000003</v>
      </c>
      <c r="D14" s="14">
        <f>B14-C14</f>
        <v>9106.6213999999964</v>
      </c>
    </row>
    <row r="15" spans="1:7" x14ac:dyDescent="0.3">
      <c r="A15" s="15" t="s">
        <v>7</v>
      </c>
      <c r="B15" s="35">
        <v>0</v>
      </c>
      <c r="C15" s="35"/>
      <c r="D15" s="14">
        <f t="shared" ref="D15:D16" si="0">B15-C15</f>
        <v>0</v>
      </c>
    </row>
    <row r="16" spans="1:7" hidden="1" x14ac:dyDescent="0.3">
      <c r="A16" s="15" t="s">
        <v>6</v>
      </c>
      <c r="B16" s="35">
        <v>0</v>
      </c>
      <c r="C16" s="35">
        <v>0</v>
      </c>
      <c r="D16" s="14">
        <f t="shared" si="0"/>
        <v>0</v>
      </c>
      <c r="G16" s="4">
        <v>-8112.57</v>
      </c>
    </row>
    <row r="17" spans="1:8" ht="26.4" x14ac:dyDescent="0.3">
      <c r="A17" s="13" t="s">
        <v>46</v>
      </c>
      <c r="B17" s="32"/>
      <c r="C17" s="32"/>
      <c r="D17" s="12"/>
    </row>
    <row r="18" spans="1:8" ht="26.4" x14ac:dyDescent="0.3">
      <c r="A18" s="13" t="s">
        <v>32</v>
      </c>
      <c r="B18" s="32"/>
      <c r="C18" s="32"/>
      <c r="D18" s="12"/>
    </row>
    <row r="19" spans="1:8" ht="21" customHeight="1" x14ac:dyDescent="0.3">
      <c r="A19" s="13" t="s">
        <v>33</v>
      </c>
      <c r="B19" s="35">
        <v>514735.47808000003</v>
      </c>
      <c r="C19" s="35">
        <v>555013.09947999998</v>
      </c>
      <c r="D19" s="14">
        <f>B19-C19</f>
        <v>-40277.621399999945</v>
      </c>
    </row>
    <row r="20" spans="1:8" ht="28.5" customHeight="1" x14ac:dyDescent="0.3">
      <c r="A20" s="11" t="s">
        <v>34</v>
      </c>
      <c r="B20" s="17">
        <f>SUM(B11:B13,B17:B19)</f>
        <v>547914</v>
      </c>
      <c r="C20" s="17">
        <f t="shared" ref="C20" si="1">SUM(C11:C13,C17:C19)</f>
        <v>579085</v>
      </c>
      <c r="D20" s="17">
        <f>SUM(D11:D13,D17:D19)</f>
        <v>-31170.999999999949</v>
      </c>
      <c r="H20" s="26"/>
    </row>
    <row r="22" spans="1:8" hidden="1" x14ac:dyDescent="0.3">
      <c r="B22" s="26">
        <f>135556+3821+408537</f>
        <v>547914</v>
      </c>
      <c r="C22" s="26">
        <f>163614+4621+410850</f>
        <v>579085</v>
      </c>
      <c r="D22" s="26">
        <f>B22-C22</f>
        <v>-31171</v>
      </c>
      <c r="E22" s="25">
        <f>B22-C22</f>
        <v>-31171</v>
      </c>
      <c r="G22" s="26"/>
      <c r="H22" s="26"/>
    </row>
    <row r="23" spans="1:8" s="8" customFormat="1" ht="26.25" customHeight="1" x14ac:dyDescent="0.3">
      <c r="A23" s="40" t="s">
        <v>47</v>
      </c>
      <c r="B23" s="40"/>
      <c r="C23" s="22"/>
      <c r="D23" s="22"/>
      <c r="E23" s="22"/>
    </row>
    <row r="24" spans="1:8" s="8" customFormat="1" ht="26.25" customHeight="1" x14ac:dyDescent="0.3">
      <c r="A24" s="40" t="s">
        <v>40</v>
      </c>
      <c r="B24" s="40"/>
      <c r="C24" s="23"/>
      <c r="D24" s="22" t="s">
        <v>41</v>
      </c>
    </row>
    <row r="25" spans="1:8" s="8" customFormat="1" x14ac:dyDescent="0.3"/>
    <row r="26" spans="1:8" s="8" customFormat="1" x14ac:dyDescent="0.3"/>
    <row r="27" spans="1:8" s="8" customFormat="1" x14ac:dyDescent="0.3"/>
    <row r="28" spans="1:8" s="8" customFormat="1" x14ac:dyDescent="0.3"/>
    <row r="29" spans="1:8" s="8" customFormat="1" x14ac:dyDescent="0.3"/>
    <row r="30" spans="1:8" s="8" customFormat="1" x14ac:dyDescent="0.3">
      <c r="A30" s="41" t="s">
        <v>42</v>
      </c>
      <c r="B30" s="41"/>
    </row>
    <row r="31" spans="1:8" s="8" customFormat="1" x14ac:dyDescent="0.3">
      <c r="A31" s="41" t="s">
        <v>43</v>
      </c>
      <c r="B31" s="41"/>
    </row>
    <row r="32" spans="1:8" s="8" customFormat="1" x14ac:dyDescent="0.3">
      <c r="A32" s="41" t="s">
        <v>44</v>
      </c>
      <c r="B32" s="41"/>
    </row>
  </sheetData>
  <sheetProtection formatCells="0" formatColumns="0" formatRows="0" insertColumns="0" insertRows="0" insertHyperlinks="0" deleteColumns="0" deleteRows="0" sort="0" autoFilter="0" pivotTables="0"/>
  <mergeCells count="10">
    <mergeCell ref="A3:D3"/>
    <mergeCell ref="A4:D4"/>
    <mergeCell ref="A5:D5"/>
    <mergeCell ref="A7:D7"/>
    <mergeCell ref="A8:D8"/>
    <mergeCell ref="A23:B23"/>
    <mergeCell ref="A24:B24"/>
    <mergeCell ref="A30:B30"/>
    <mergeCell ref="A31:B31"/>
    <mergeCell ref="A32:B32"/>
  </mergeCells>
  <printOptions horizontalCentered="1"/>
  <pageMargins left="0.70866141732283472" right="0.70866141732283472" top="0.4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7" workbookViewId="0">
      <selection activeCell="B14" sqref="B14:C19"/>
    </sheetView>
  </sheetViews>
  <sheetFormatPr defaultColWidth="9.109375" defaultRowHeight="13.8" x14ac:dyDescent="0.3"/>
  <cols>
    <col min="1" max="1" width="35.88671875" style="4" customWidth="1"/>
    <col min="2" max="2" width="13.33203125" style="4" customWidth="1"/>
    <col min="3" max="3" width="13.88671875" style="4" customWidth="1"/>
    <col min="4" max="4" width="15.33203125" style="4" customWidth="1"/>
    <col min="5" max="16384" width="9.109375" style="4"/>
  </cols>
  <sheetData>
    <row r="1" spans="1:6" x14ac:dyDescent="0.3">
      <c r="D1" s="5" t="s">
        <v>8</v>
      </c>
    </row>
    <row r="3" spans="1:6" ht="75" customHeight="1" x14ac:dyDescent="0.3">
      <c r="A3" s="42" t="s">
        <v>0</v>
      </c>
      <c r="B3" s="42"/>
      <c r="C3" s="42"/>
      <c r="D3" s="42"/>
      <c r="E3" s="9"/>
      <c r="F3" s="9"/>
    </row>
    <row r="4" spans="1:6" ht="19.5" customHeight="1" x14ac:dyDescent="0.3">
      <c r="A4" s="43" t="s">
        <v>11</v>
      </c>
      <c r="B4" s="43"/>
      <c r="C4" s="43"/>
      <c r="D4" s="43"/>
      <c r="E4" s="9"/>
      <c r="F4" s="9"/>
    </row>
    <row r="5" spans="1:6" x14ac:dyDescent="0.3">
      <c r="A5" s="44" t="s">
        <v>9</v>
      </c>
      <c r="B5" s="44"/>
      <c r="C5" s="44"/>
      <c r="D5" s="44"/>
      <c r="E5" s="9"/>
      <c r="F5" s="9"/>
    </row>
    <row r="6" spans="1:6" ht="16.5" customHeight="1" x14ac:dyDescent="0.3">
      <c r="A6" s="16"/>
      <c r="B6" s="16"/>
      <c r="C6" s="16"/>
      <c r="D6" s="16"/>
      <c r="E6" s="9"/>
      <c r="F6" s="9"/>
    </row>
    <row r="7" spans="1:6" ht="28.5" customHeight="1" x14ac:dyDescent="0.3">
      <c r="A7" s="45" t="s">
        <v>10</v>
      </c>
      <c r="B7" s="45"/>
      <c r="C7" s="45"/>
      <c r="D7" s="45"/>
      <c r="E7" s="9"/>
      <c r="F7" s="9"/>
    </row>
    <row r="8" spans="1:6" x14ac:dyDescent="0.3">
      <c r="A8" s="46" t="s">
        <v>49</v>
      </c>
      <c r="B8" s="46"/>
      <c r="C8" s="46"/>
      <c r="D8" s="46"/>
    </row>
    <row r="9" spans="1:6" ht="27.6" x14ac:dyDescent="0.3">
      <c r="A9" s="2" t="s">
        <v>1</v>
      </c>
      <c r="B9" s="3" t="s">
        <v>2</v>
      </c>
      <c r="C9" s="3" t="s">
        <v>3</v>
      </c>
      <c r="D9" s="3" t="s">
        <v>4</v>
      </c>
    </row>
    <row r="10" spans="1:6" ht="105.6" x14ac:dyDescent="0.3">
      <c r="A10" s="11" t="s">
        <v>28</v>
      </c>
      <c r="B10" s="12"/>
      <c r="C10" s="12"/>
      <c r="D10" s="12"/>
    </row>
    <row r="11" spans="1:6" ht="39.6" x14ac:dyDescent="0.3">
      <c r="A11" s="13" t="s">
        <v>29</v>
      </c>
      <c r="B11" s="12"/>
      <c r="C11" s="12"/>
      <c r="D11" s="12"/>
    </row>
    <row r="12" spans="1:6" ht="39.6" x14ac:dyDescent="0.3">
      <c r="A12" s="13" t="s">
        <v>30</v>
      </c>
      <c r="B12" s="32"/>
      <c r="C12" s="32"/>
      <c r="D12" s="12"/>
    </row>
    <row r="13" spans="1:6" ht="26.4" x14ac:dyDescent="0.3">
      <c r="A13" s="13" t="s">
        <v>31</v>
      </c>
      <c r="B13" s="35">
        <f>SUM(B14:B16)</f>
        <v>30000</v>
      </c>
      <c r="C13" s="35">
        <f t="shared" ref="C13" si="0">SUM(C14:C16)</f>
        <v>28569.381071554828</v>
      </c>
      <c r="D13" s="14">
        <f>SUM(D14:D16)</f>
        <v>1430.6189284451721</v>
      </c>
    </row>
    <row r="14" spans="1:6" x14ac:dyDescent="0.3">
      <c r="A14" s="15" t="s">
        <v>5</v>
      </c>
      <c r="B14" s="35">
        <v>30000</v>
      </c>
      <c r="C14" s="35">
        <v>28569.381071554828</v>
      </c>
      <c r="D14" s="14">
        <f>B14-C14</f>
        <v>1430.6189284451721</v>
      </c>
    </row>
    <row r="15" spans="1:6" x14ac:dyDescent="0.3">
      <c r="A15" s="15" t="s">
        <v>7</v>
      </c>
      <c r="B15" s="35">
        <v>0</v>
      </c>
      <c r="C15" s="35">
        <v>0</v>
      </c>
      <c r="D15" s="14">
        <f>B15-C15</f>
        <v>0</v>
      </c>
    </row>
    <row r="16" spans="1:6" x14ac:dyDescent="0.3">
      <c r="A16" s="15" t="s">
        <v>6</v>
      </c>
      <c r="B16" s="35">
        <v>0</v>
      </c>
      <c r="C16" s="35">
        <v>0</v>
      </c>
      <c r="D16" s="14">
        <f>B16-C16</f>
        <v>0</v>
      </c>
    </row>
    <row r="17" spans="1:5" ht="26.4" x14ac:dyDescent="0.3">
      <c r="A17" s="13" t="s">
        <v>46</v>
      </c>
      <c r="B17" s="32"/>
      <c r="C17" s="32"/>
      <c r="D17" s="12"/>
    </row>
    <row r="18" spans="1:5" ht="26.4" x14ac:dyDescent="0.3">
      <c r="A18" s="13" t="s">
        <v>32</v>
      </c>
      <c r="B18" s="32"/>
      <c r="C18" s="32"/>
      <c r="D18" s="12"/>
    </row>
    <row r="19" spans="1:5" ht="21" customHeight="1" x14ac:dyDescent="0.3">
      <c r="A19" s="13" t="s">
        <v>33</v>
      </c>
      <c r="B19" s="35">
        <v>590161.6</v>
      </c>
      <c r="C19" s="35">
        <v>589082.57892844512</v>
      </c>
      <c r="D19" s="14">
        <f>B19-C19</f>
        <v>1079.0210715548601</v>
      </c>
    </row>
    <row r="20" spans="1:5" ht="28.5" customHeight="1" x14ac:dyDescent="0.3">
      <c r="A20" s="11" t="s">
        <v>34</v>
      </c>
      <c r="B20" s="17">
        <f>SUM(B11:B13,B17:B19)</f>
        <v>620161.6</v>
      </c>
      <c r="C20" s="17">
        <f t="shared" ref="C20" si="1">SUM(C11:C13,C17:C19)</f>
        <v>617651.96</v>
      </c>
      <c r="D20" s="17">
        <f>SUM(D11:D13,D17:D19)</f>
        <v>2509.6400000000322</v>
      </c>
    </row>
    <row r="22" spans="1:5" s="8" customFormat="1" ht="26.25" customHeight="1" x14ac:dyDescent="0.3">
      <c r="A22" s="40" t="s">
        <v>47</v>
      </c>
      <c r="B22" s="40"/>
      <c r="C22" s="31"/>
      <c r="D22" s="31"/>
      <c r="E22" s="22"/>
    </row>
    <row r="23" spans="1:5" s="8" customFormat="1" ht="26.25" customHeight="1" x14ac:dyDescent="0.3">
      <c r="A23" s="40" t="s">
        <v>40</v>
      </c>
      <c r="B23" s="40"/>
      <c r="C23" s="23"/>
      <c r="D23" s="31" t="s">
        <v>41</v>
      </c>
    </row>
    <row r="24" spans="1:5" s="8" customFormat="1" x14ac:dyDescent="0.3"/>
    <row r="25" spans="1:5" s="8" customFormat="1" x14ac:dyDescent="0.3"/>
    <row r="26" spans="1:5" s="8" customFormat="1" x14ac:dyDescent="0.3"/>
    <row r="27" spans="1:5" s="8" customFormat="1" x14ac:dyDescent="0.3"/>
    <row r="28" spans="1:5" s="8" customFormat="1" x14ac:dyDescent="0.3"/>
    <row r="29" spans="1:5" s="8" customFormat="1" x14ac:dyDescent="0.3">
      <c r="A29" s="41" t="s">
        <v>42</v>
      </c>
      <c r="B29" s="41"/>
    </row>
    <row r="30" spans="1:5" s="8" customFormat="1" x14ac:dyDescent="0.3">
      <c r="A30" s="41" t="s">
        <v>43</v>
      </c>
      <c r="B30" s="41"/>
    </row>
    <row r="31" spans="1:5" s="8" customFormat="1" x14ac:dyDescent="0.3">
      <c r="A31" s="41" t="s">
        <v>44</v>
      </c>
      <c r="B31" s="41"/>
    </row>
  </sheetData>
  <sheetProtection formatCells="0" formatColumns="0" formatRows="0" insertColumns="0" insertRows="0" insertHyperlinks="0" deleteColumns="0" deleteRows="0" sort="0" autoFilter="0" pivotTables="0"/>
  <mergeCells count="10">
    <mergeCell ref="A3:D3"/>
    <mergeCell ref="A4:D4"/>
    <mergeCell ref="A5:D5"/>
    <mergeCell ref="A7:D7"/>
    <mergeCell ref="A8:D8"/>
    <mergeCell ref="A22:B22"/>
    <mergeCell ref="A23:B23"/>
    <mergeCell ref="A29:B29"/>
    <mergeCell ref="A30:B30"/>
    <mergeCell ref="A31:B31"/>
  </mergeCells>
  <printOptions horizontalCentered="1"/>
  <pageMargins left="0.70866141732283472" right="0.70866141732283472" top="0.4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0" workbookViewId="0">
      <selection activeCell="B14" sqref="B14:C19"/>
    </sheetView>
  </sheetViews>
  <sheetFormatPr defaultColWidth="9.109375" defaultRowHeight="13.8" x14ac:dyDescent="0.3"/>
  <cols>
    <col min="1" max="1" width="35.88671875" style="4" customWidth="1"/>
    <col min="2" max="2" width="13.33203125" style="4" customWidth="1"/>
    <col min="3" max="3" width="13.88671875" style="4" customWidth="1"/>
    <col min="4" max="4" width="15.33203125" style="4" customWidth="1"/>
    <col min="5" max="5" width="10.109375" style="4" bestFit="1" customWidth="1"/>
    <col min="6" max="10" width="9.109375" style="4"/>
    <col min="11" max="11" width="10.88671875" style="4" customWidth="1"/>
    <col min="12" max="16384" width="9.109375" style="4"/>
  </cols>
  <sheetData>
    <row r="1" spans="1:6" x14ac:dyDescent="0.3">
      <c r="D1" s="5" t="s">
        <v>8</v>
      </c>
    </row>
    <row r="3" spans="1:6" ht="75" customHeight="1" x14ac:dyDescent="0.3">
      <c r="A3" s="42" t="s">
        <v>0</v>
      </c>
      <c r="B3" s="42"/>
      <c r="C3" s="42"/>
      <c r="D3" s="42"/>
      <c r="E3" s="6"/>
      <c r="F3" s="6"/>
    </row>
    <row r="4" spans="1:6" ht="19.5" customHeight="1" x14ac:dyDescent="0.3">
      <c r="A4" s="43" t="s">
        <v>11</v>
      </c>
      <c r="B4" s="43"/>
      <c r="C4" s="43"/>
      <c r="D4" s="43"/>
      <c r="E4" s="6"/>
      <c r="F4" s="6"/>
    </row>
    <row r="5" spans="1:6" x14ac:dyDescent="0.3">
      <c r="A5" s="44" t="s">
        <v>9</v>
      </c>
      <c r="B5" s="44"/>
      <c r="C5" s="44"/>
      <c r="D5" s="44"/>
      <c r="E5" s="6"/>
      <c r="F5" s="6"/>
    </row>
    <row r="6" spans="1:6" ht="16.5" customHeight="1" x14ac:dyDescent="0.3">
      <c r="A6" s="16"/>
      <c r="B6" s="16"/>
      <c r="C6" s="16"/>
      <c r="D6" s="16"/>
      <c r="E6" s="6"/>
      <c r="F6" s="6"/>
    </row>
    <row r="7" spans="1:6" ht="28.5" customHeight="1" x14ac:dyDescent="0.3">
      <c r="A7" s="45" t="s">
        <v>10</v>
      </c>
      <c r="B7" s="45"/>
      <c r="C7" s="45"/>
      <c r="D7" s="45"/>
      <c r="E7" s="6"/>
      <c r="F7" s="6"/>
    </row>
    <row r="8" spans="1:6" x14ac:dyDescent="0.3">
      <c r="A8" s="46" t="s">
        <v>51</v>
      </c>
      <c r="B8" s="46"/>
      <c r="C8" s="46"/>
      <c r="D8" s="46"/>
    </row>
    <row r="9" spans="1:6" ht="27.6" x14ac:dyDescent="0.3">
      <c r="A9" s="2" t="s">
        <v>1</v>
      </c>
      <c r="B9" s="3" t="s">
        <v>2</v>
      </c>
      <c r="C9" s="3" t="s">
        <v>3</v>
      </c>
      <c r="D9" s="3" t="s">
        <v>4</v>
      </c>
    </row>
    <row r="10" spans="1:6" ht="105.6" x14ac:dyDescent="0.3">
      <c r="A10" s="11" t="s">
        <v>28</v>
      </c>
      <c r="B10" s="12"/>
      <c r="C10" s="12"/>
      <c r="D10" s="12"/>
    </row>
    <row r="11" spans="1:6" ht="39.6" x14ac:dyDescent="0.3">
      <c r="A11" s="13" t="s">
        <v>29</v>
      </c>
      <c r="B11" s="12"/>
      <c r="C11" s="12"/>
      <c r="D11" s="12"/>
    </row>
    <row r="12" spans="1:6" ht="39.6" x14ac:dyDescent="0.3">
      <c r="A12" s="13" t="s">
        <v>30</v>
      </c>
      <c r="B12" s="12"/>
      <c r="C12" s="12"/>
      <c r="D12" s="12"/>
    </row>
    <row r="13" spans="1:6" ht="26.4" x14ac:dyDescent="0.3">
      <c r="A13" s="13" t="s">
        <v>31</v>
      </c>
      <c r="B13" s="35">
        <f>SUM(B14:B16)</f>
        <v>30000</v>
      </c>
      <c r="C13" s="35">
        <f t="shared" ref="C13:D13" si="0">SUM(C14:C16)</f>
        <v>28569.381071554828</v>
      </c>
      <c r="D13" s="14">
        <f t="shared" si="0"/>
        <v>1430.6189284451721</v>
      </c>
      <c r="E13" s="25"/>
    </row>
    <row r="14" spans="1:6" x14ac:dyDescent="0.3">
      <c r="A14" s="15" t="s">
        <v>5</v>
      </c>
      <c r="B14" s="35">
        <v>30000</v>
      </c>
      <c r="C14" s="35">
        <v>28569.381071554828</v>
      </c>
      <c r="D14" s="14">
        <f>B14-C14</f>
        <v>1430.6189284451721</v>
      </c>
    </row>
    <row r="15" spans="1:6" x14ac:dyDescent="0.3">
      <c r="A15" s="15" t="s">
        <v>7</v>
      </c>
      <c r="B15" s="35">
        <v>0</v>
      </c>
      <c r="C15" s="35">
        <v>0</v>
      </c>
      <c r="D15" s="14">
        <f t="shared" ref="D15:D16" si="1">B15-C15</f>
        <v>0</v>
      </c>
    </row>
    <row r="16" spans="1:6" x14ac:dyDescent="0.3">
      <c r="A16" s="15" t="s">
        <v>6</v>
      </c>
      <c r="B16" s="35">
        <v>0</v>
      </c>
      <c r="C16" s="35">
        <v>0</v>
      </c>
      <c r="D16" s="14">
        <f t="shared" si="1"/>
        <v>0</v>
      </c>
    </row>
    <row r="17" spans="1:5" ht="26.4" x14ac:dyDescent="0.3">
      <c r="A17" s="13" t="s">
        <v>46</v>
      </c>
      <c r="B17" s="36"/>
      <c r="C17" s="32"/>
      <c r="D17" s="12"/>
    </row>
    <row r="18" spans="1:5" ht="26.4" x14ac:dyDescent="0.3">
      <c r="A18" s="13" t="s">
        <v>32</v>
      </c>
      <c r="B18" s="32"/>
      <c r="C18" s="32"/>
      <c r="D18" s="12"/>
    </row>
    <row r="19" spans="1:5" ht="21" customHeight="1" x14ac:dyDescent="0.3">
      <c r="A19" s="13" t="s">
        <v>33</v>
      </c>
      <c r="B19" s="35">
        <v>590161.6</v>
      </c>
      <c r="C19" s="35">
        <v>589082.57892844512</v>
      </c>
      <c r="D19" s="14">
        <f>B19-C19</f>
        <v>1079.0210715548601</v>
      </c>
    </row>
    <row r="20" spans="1:5" ht="28.5" customHeight="1" x14ac:dyDescent="0.3">
      <c r="A20" s="11" t="s">
        <v>34</v>
      </c>
      <c r="B20" s="17">
        <f>SUM(B11:B13,B17:B19)</f>
        <v>620161.6</v>
      </c>
      <c r="C20" s="17">
        <f t="shared" ref="C20:D20" si="2">SUM(C11:C13,C17:C19)</f>
        <v>617651.96</v>
      </c>
      <c r="D20" s="17">
        <f t="shared" si="2"/>
        <v>2509.6400000000322</v>
      </c>
      <c r="E20" s="26"/>
    </row>
    <row r="23" spans="1:5" s="8" customFormat="1" ht="26.25" customHeight="1" x14ac:dyDescent="0.3">
      <c r="A23" s="40" t="s">
        <v>47</v>
      </c>
      <c r="B23" s="40"/>
      <c r="C23" s="31"/>
      <c r="D23" s="31"/>
      <c r="E23" s="22"/>
    </row>
    <row r="24" spans="1:5" s="8" customFormat="1" ht="26.25" customHeight="1" x14ac:dyDescent="0.3">
      <c r="A24" s="40" t="s">
        <v>40</v>
      </c>
      <c r="B24" s="40"/>
      <c r="C24" s="23"/>
      <c r="D24" s="31" t="s">
        <v>41</v>
      </c>
    </row>
    <row r="25" spans="1:5" s="8" customFormat="1" x14ac:dyDescent="0.3"/>
    <row r="26" spans="1:5" s="8" customFormat="1" x14ac:dyDescent="0.3"/>
    <row r="27" spans="1:5" s="8" customFormat="1" x14ac:dyDescent="0.3"/>
    <row r="28" spans="1:5" s="8" customFormat="1" x14ac:dyDescent="0.3"/>
    <row r="29" spans="1:5" s="8" customFormat="1" x14ac:dyDescent="0.3"/>
    <row r="30" spans="1:5" s="8" customFormat="1" x14ac:dyDescent="0.3">
      <c r="A30" s="41" t="s">
        <v>42</v>
      </c>
      <c r="B30" s="41"/>
    </row>
    <row r="31" spans="1:5" s="8" customFormat="1" x14ac:dyDescent="0.3">
      <c r="A31" s="41" t="s">
        <v>43</v>
      </c>
      <c r="B31" s="41"/>
    </row>
    <row r="32" spans="1:5" s="8" customFormat="1" x14ac:dyDescent="0.3">
      <c r="A32" s="41" t="s">
        <v>44</v>
      </c>
      <c r="B32" s="41"/>
    </row>
  </sheetData>
  <sheetProtection formatCells="0" formatColumns="0" formatRows="0" insertColumns="0" insertRows="0" insertHyperlinks="0" deleteColumns="0" deleteRows="0" sort="0" autoFilter="0" pivotTables="0"/>
  <mergeCells count="10">
    <mergeCell ref="A3:D3"/>
    <mergeCell ref="A8:D8"/>
    <mergeCell ref="A4:D4"/>
    <mergeCell ref="A5:D5"/>
    <mergeCell ref="A7:D7"/>
    <mergeCell ref="A30:B30"/>
    <mergeCell ref="A31:B31"/>
    <mergeCell ref="A32:B32"/>
    <mergeCell ref="A23:B23"/>
    <mergeCell ref="A24:B24"/>
  </mergeCells>
  <printOptions horizontalCentered="1"/>
  <pageMargins left="0.70866141732283472" right="0.70866141732283472" top="0.4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1"/>
  <sheetViews>
    <sheetView topLeftCell="A10" zoomScale="85" zoomScaleNormal="85" workbookViewId="0">
      <selection activeCell="B13" sqref="B13:L13"/>
    </sheetView>
  </sheetViews>
  <sheetFormatPr defaultColWidth="9.109375" defaultRowHeight="13.8" x14ac:dyDescent="0.3"/>
  <cols>
    <col min="1" max="1" width="25" style="1" customWidth="1"/>
    <col min="2" max="2" width="12.109375" style="1" customWidth="1"/>
    <col min="3" max="3" width="17.109375" style="1" customWidth="1"/>
    <col min="4" max="4" width="14" style="1" customWidth="1"/>
    <col min="5" max="5" width="17.44140625" style="1" customWidth="1"/>
    <col min="6" max="6" width="15.6640625" style="1" customWidth="1"/>
    <col min="7" max="7" width="19.5546875" style="1" customWidth="1"/>
    <col min="8" max="8" width="15" style="1" customWidth="1"/>
    <col min="9" max="9" width="14.5546875" style="1" customWidth="1"/>
    <col min="10" max="10" width="20.109375" style="1" customWidth="1"/>
    <col min="11" max="11" width="11.33203125" style="1" bestFit="1" customWidth="1"/>
    <col min="12" max="12" width="16.5546875" style="1" customWidth="1"/>
    <col min="13" max="13" width="15.88671875" style="1" customWidth="1"/>
    <col min="14" max="14" width="16.44140625" style="1" hidden="1" customWidth="1"/>
    <col min="15" max="15" width="9.109375" style="1"/>
    <col min="16" max="16" width="13.5546875" style="1" bestFit="1" customWidth="1"/>
    <col min="17" max="17" width="9.109375" style="1"/>
    <col min="18" max="18" width="11.88671875" style="1" customWidth="1"/>
    <col min="19" max="19" width="9.109375" style="1"/>
    <col min="20" max="20" width="10.33203125" style="1" bestFit="1" customWidth="1"/>
    <col min="21" max="21" width="9.109375" style="1"/>
    <col min="22" max="22" width="13.5546875" style="1" bestFit="1" customWidth="1"/>
    <col min="23" max="16384" width="9.109375" style="1"/>
  </cols>
  <sheetData>
    <row r="1" spans="1:20" x14ac:dyDescent="0.3">
      <c r="M1" s="5" t="s">
        <v>8</v>
      </c>
    </row>
    <row r="4" spans="1:20" x14ac:dyDescent="0.3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20" s="8" customFormat="1" x14ac:dyDescent="0.3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20" x14ac:dyDescent="0.3">
      <c r="M6" s="10" t="s">
        <v>27</v>
      </c>
    </row>
    <row r="7" spans="1:20" ht="33" customHeight="1" x14ac:dyDescent="0.3">
      <c r="A7" s="50" t="s">
        <v>13</v>
      </c>
      <c r="B7" s="48" t="s">
        <v>14</v>
      </c>
      <c r="C7" s="48" t="s">
        <v>15</v>
      </c>
      <c r="D7" s="48" t="s">
        <v>16</v>
      </c>
      <c r="E7" s="48" t="s">
        <v>17</v>
      </c>
      <c r="F7" s="48" t="s">
        <v>18</v>
      </c>
      <c r="G7" s="48" t="s">
        <v>19</v>
      </c>
      <c r="H7" s="48" t="s">
        <v>20</v>
      </c>
      <c r="I7" s="48" t="s">
        <v>21</v>
      </c>
      <c r="J7" s="48" t="s">
        <v>22</v>
      </c>
      <c r="K7" s="53" t="s">
        <v>23</v>
      </c>
      <c r="L7" s="54"/>
      <c r="M7" s="48" t="s">
        <v>26</v>
      </c>
    </row>
    <row r="8" spans="1:20" ht="89.25" customHeight="1" x14ac:dyDescent="0.3">
      <c r="A8" s="51"/>
      <c r="B8" s="49"/>
      <c r="C8" s="49"/>
      <c r="D8" s="49"/>
      <c r="E8" s="49"/>
      <c r="F8" s="49"/>
      <c r="G8" s="49"/>
      <c r="H8" s="49"/>
      <c r="I8" s="49"/>
      <c r="J8" s="49"/>
      <c r="K8" s="12" t="s">
        <v>24</v>
      </c>
      <c r="L8" s="12" t="s">
        <v>25</v>
      </c>
      <c r="M8" s="49"/>
    </row>
    <row r="9" spans="1:20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20" s="8" customFormat="1" ht="52.8" x14ac:dyDescent="0.3">
      <c r="A10" s="11" t="s">
        <v>35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20" s="8" customFormat="1" ht="79.2" x14ac:dyDescent="0.3">
      <c r="A11" s="11" t="s">
        <v>36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20" ht="44.4" customHeight="1" x14ac:dyDescent="0.3">
      <c r="A12" s="11" t="s">
        <v>52</v>
      </c>
      <c r="B12" s="19">
        <f>SUM(B13:B15)</f>
        <v>17576.548310000002</v>
      </c>
      <c r="C12" s="19">
        <f t="shared" ref="C12:J12" si="0">SUM(C13:C15)</f>
        <v>0</v>
      </c>
      <c r="D12" s="19">
        <f t="shared" si="0"/>
        <v>646.10152000000005</v>
      </c>
      <c r="E12" s="19">
        <f>SUM(E13:E15)+0.01</f>
        <v>521.04912999999999</v>
      </c>
      <c r="F12" s="19">
        <f t="shared" si="0"/>
        <v>0</v>
      </c>
      <c r="G12" s="19">
        <f t="shared" si="0"/>
        <v>96.969619999999992</v>
      </c>
      <c r="H12" s="19">
        <f t="shared" si="0"/>
        <v>988.68890999999996</v>
      </c>
      <c r="I12" s="19">
        <f t="shared" si="0"/>
        <v>0</v>
      </c>
      <c r="J12" s="19">
        <f t="shared" si="0"/>
        <v>2390.2071299999998</v>
      </c>
      <c r="K12" s="19">
        <f>SUM(K13:K15)</f>
        <v>1852.3458999999998</v>
      </c>
      <c r="L12" s="19">
        <f>SUM(L13:L15)+0.01</f>
        <v>42.830019999999998</v>
      </c>
      <c r="M12" s="21">
        <f>SUM(M13:M15)</f>
        <v>24071.900520000003</v>
      </c>
      <c r="N12" s="24">
        <f>28428.669-M12</f>
        <v>4356.7684799999988</v>
      </c>
    </row>
    <row r="13" spans="1:20" ht="20.25" customHeight="1" x14ac:dyDescent="0.3">
      <c r="A13" s="20" t="s">
        <v>5</v>
      </c>
      <c r="B13" s="37">
        <v>17576.548310000002</v>
      </c>
      <c r="C13" s="37">
        <v>0</v>
      </c>
      <c r="D13" s="37">
        <v>646.10152000000005</v>
      </c>
      <c r="E13" s="37">
        <v>521.03913</v>
      </c>
      <c r="F13" s="33"/>
      <c r="G13" s="37">
        <v>96.969619999999992</v>
      </c>
      <c r="H13" s="37">
        <v>988.68890999999996</v>
      </c>
      <c r="I13" s="33"/>
      <c r="J13" s="37">
        <v>2390.2071299999998</v>
      </c>
      <c r="K13" s="37">
        <v>1852.3458999999998</v>
      </c>
      <c r="L13" s="37">
        <v>42.82002</v>
      </c>
      <c r="M13" s="38">
        <f>SUM(B13:K13)</f>
        <v>24071.900520000003</v>
      </c>
      <c r="R13" s="27">
        <v>0.6794</v>
      </c>
      <c r="T13" s="30"/>
    </row>
    <row r="14" spans="1:20" ht="20.25" customHeight="1" x14ac:dyDescent="0.3">
      <c r="A14" s="20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8">
        <f>SUM(B14:K14)</f>
        <v>0</v>
      </c>
    </row>
    <row r="15" spans="1:20" hidden="1" x14ac:dyDescent="0.3">
      <c r="A15" s="20" t="s">
        <v>6</v>
      </c>
      <c r="B15" s="37"/>
      <c r="C15" s="37"/>
      <c r="D15" s="37"/>
      <c r="E15" s="37"/>
      <c r="F15" s="33"/>
      <c r="G15" s="33"/>
      <c r="H15" s="37"/>
      <c r="I15" s="33"/>
      <c r="J15" s="37"/>
      <c r="K15" s="37"/>
      <c r="L15" s="37"/>
      <c r="M15" s="38">
        <f>SUM(B15:K15)</f>
        <v>0</v>
      </c>
      <c r="R15" s="1">
        <v>0.3206</v>
      </c>
      <c r="S15" s="29">
        <f>P15-M15</f>
        <v>0</v>
      </c>
    </row>
    <row r="16" spans="1:20" s="8" customFormat="1" ht="39.6" x14ac:dyDescent="0.3">
      <c r="A16" s="11" t="s">
        <v>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8" customFormat="1" ht="52.8" x14ac:dyDescent="0.3">
      <c r="A17" s="11" t="s">
        <v>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8" customFormat="1" ht="158.4" x14ac:dyDescent="0.3">
      <c r="A18" s="11" t="s">
        <v>39</v>
      </c>
      <c r="B18" s="21">
        <f>B12</f>
        <v>17576.548310000002</v>
      </c>
      <c r="C18" s="21">
        <f t="shared" ref="C18:M18" si="1">C12</f>
        <v>0</v>
      </c>
      <c r="D18" s="21">
        <f t="shared" si="1"/>
        <v>646.10152000000005</v>
      </c>
      <c r="E18" s="21">
        <f t="shared" si="1"/>
        <v>521.04912999999999</v>
      </c>
      <c r="F18" s="21">
        <f t="shared" si="1"/>
        <v>0</v>
      </c>
      <c r="G18" s="21">
        <f t="shared" si="1"/>
        <v>96.969619999999992</v>
      </c>
      <c r="H18" s="21">
        <f t="shared" si="1"/>
        <v>988.68890999999996</v>
      </c>
      <c r="I18" s="21">
        <f t="shared" si="1"/>
        <v>0</v>
      </c>
      <c r="J18" s="21">
        <f t="shared" si="1"/>
        <v>2390.2071299999998</v>
      </c>
      <c r="K18" s="21">
        <f t="shared" si="1"/>
        <v>1852.3458999999998</v>
      </c>
      <c r="L18" s="21">
        <f t="shared" si="1"/>
        <v>42.830019999999998</v>
      </c>
      <c r="M18" s="21">
        <f t="shared" si="1"/>
        <v>24071.900520000003</v>
      </c>
    </row>
    <row r="22" spans="1:13" s="8" customFormat="1" ht="18" customHeight="1" x14ac:dyDescent="0.3">
      <c r="A22" s="40" t="s">
        <v>47</v>
      </c>
      <c r="B22" s="40"/>
      <c r="C22" s="31"/>
      <c r="D22" s="31"/>
      <c r="E22" s="22"/>
    </row>
    <row r="23" spans="1:13" s="8" customFormat="1" ht="18" customHeight="1" x14ac:dyDescent="0.3">
      <c r="A23" s="47" t="s">
        <v>40</v>
      </c>
      <c r="B23" s="47"/>
      <c r="C23" s="47"/>
      <c r="D23" s="47"/>
      <c r="E23" s="23"/>
      <c r="F23" s="22" t="s">
        <v>41</v>
      </c>
    </row>
    <row r="24" spans="1:13" s="8" customFormat="1" x14ac:dyDescent="0.3"/>
    <row r="25" spans="1:13" s="8" customFormat="1" x14ac:dyDescent="0.3"/>
    <row r="26" spans="1:13" s="8" customFormat="1" x14ac:dyDescent="0.3"/>
    <row r="27" spans="1:13" s="8" customFormat="1" x14ac:dyDescent="0.3"/>
    <row r="28" spans="1:13" s="8" customFormat="1" x14ac:dyDescent="0.3"/>
    <row r="29" spans="1:13" s="8" customFormat="1" x14ac:dyDescent="0.3">
      <c r="A29" s="41" t="s">
        <v>42</v>
      </c>
      <c r="B29" s="41"/>
    </row>
    <row r="30" spans="1:13" s="8" customFormat="1" x14ac:dyDescent="0.3">
      <c r="A30" s="41" t="s">
        <v>43</v>
      </c>
      <c r="B30" s="41"/>
    </row>
    <row r="31" spans="1:13" s="8" customFormat="1" x14ac:dyDescent="0.3">
      <c r="A31" s="41" t="s">
        <v>44</v>
      </c>
      <c r="B31" s="41"/>
    </row>
  </sheetData>
  <sheetProtection formatCells="0" formatColumns="0" formatRows="0" insertColumns="0" insertRows="0" insertHyperlinks="0" deleteColumns="0" deleteRows="0" sort="0" autoFilter="0" pivotTables="0"/>
  <mergeCells count="19">
    <mergeCell ref="C7:C8"/>
    <mergeCell ref="B7:B8"/>
    <mergeCell ref="A7:A8"/>
    <mergeCell ref="A4:M4"/>
    <mergeCell ref="K7:L7"/>
    <mergeCell ref="M7:M8"/>
    <mergeCell ref="J7:J8"/>
    <mergeCell ref="I7:I8"/>
    <mergeCell ref="H7:H8"/>
    <mergeCell ref="G7:G8"/>
    <mergeCell ref="F7:F8"/>
    <mergeCell ref="E7:E8"/>
    <mergeCell ref="D7:D8"/>
    <mergeCell ref="A5:M5"/>
    <mergeCell ref="A29:B29"/>
    <mergeCell ref="A30:B30"/>
    <mergeCell ref="A31:B31"/>
    <mergeCell ref="A22:B22"/>
    <mergeCell ref="A23:D23"/>
  </mergeCells>
  <printOptions horizontalCentered="1"/>
  <pageMargins left="0.70866141732283472" right="0.70866141732283472" top="0.74803149606299213" bottom="0.28000000000000003" header="0.31496062992125984" footer="0.26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5" zoomScaleNormal="85" workbookViewId="0">
      <selection activeCell="B13" sqref="B13:L13"/>
    </sheetView>
  </sheetViews>
  <sheetFormatPr defaultColWidth="9.109375" defaultRowHeight="13.8" x14ac:dyDescent="0.3"/>
  <cols>
    <col min="1" max="1" width="25" style="8" customWidth="1"/>
    <col min="2" max="2" width="12.109375" style="8" customWidth="1"/>
    <col min="3" max="3" width="17.109375" style="8" customWidth="1"/>
    <col min="4" max="4" width="14" style="8" customWidth="1"/>
    <col min="5" max="5" width="17.44140625" style="8" customWidth="1"/>
    <col min="6" max="6" width="15.6640625" style="8" customWidth="1"/>
    <col min="7" max="7" width="20.44140625" style="8" customWidth="1"/>
    <col min="8" max="8" width="15" style="8" customWidth="1"/>
    <col min="9" max="9" width="14.5546875" style="8" customWidth="1"/>
    <col min="10" max="10" width="19.6640625" style="8" customWidth="1"/>
    <col min="11" max="11" width="10.33203125" style="8" bestFit="1" customWidth="1"/>
    <col min="12" max="12" width="16.5546875" style="8" customWidth="1"/>
    <col min="13" max="13" width="12.6640625" style="8" customWidth="1"/>
    <col min="14" max="14" width="11" style="8" bestFit="1" customWidth="1"/>
    <col min="15" max="15" width="12" style="8" customWidth="1"/>
    <col min="16" max="18" width="9.109375" style="8"/>
    <col min="19" max="19" width="9.88671875" style="8" bestFit="1" customWidth="1"/>
    <col min="20" max="16384" width="9.109375" style="8"/>
  </cols>
  <sheetData>
    <row r="1" spans="1:17" x14ac:dyDescent="0.3">
      <c r="M1" s="5" t="s">
        <v>8</v>
      </c>
    </row>
    <row r="4" spans="1:17" x14ac:dyDescent="0.3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7" x14ac:dyDescent="0.3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7" x14ac:dyDescent="0.3">
      <c r="M6" s="10" t="s">
        <v>27</v>
      </c>
    </row>
    <row r="7" spans="1:17" ht="33" customHeight="1" x14ac:dyDescent="0.3">
      <c r="A7" s="50" t="s">
        <v>13</v>
      </c>
      <c r="B7" s="48" t="s">
        <v>14</v>
      </c>
      <c r="C7" s="48" t="s">
        <v>15</v>
      </c>
      <c r="D7" s="48" t="s">
        <v>16</v>
      </c>
      <c r="E7" s="48" t="s">
        <v>17</v>
      </c>
      <c r="F7" s="48" t="s">
        <v>18</v>
      </c>
      <c r="G7" s="48" t="s">
        <v>19</v>
      </c>
      <c r="H7" s="48" t="s">
        <v>20</v>
      </c>
      <c r="I7" s="48" t="s">
        <v>21</v>
      </c>
      <c r="J7" s="48" t="s">
        <v>22</v>
      </c>
      <c r="K7" s="53" t="s">
        <v>23</v>
      </c>
      <c r="L7" s="54"/>
      <c r="M7" s="48" t="s">
        <v>26</v>
      </c>
    </row>
    <row r="8" spans="1:17" ht="89.25" customHeight="1" x14ac:dyDescent="0.3">
      <c r="A8" s="51"/>
      <c r="B8" s="49"/>
      <c r="C8" s="49"/>
      <c r="D8" s="49"/>
      <c r="E8" s="49"/>
      <c r="F8" s="49"/>
      <c r="G8" s="49"/>
      <c r="H8" s="49"/>
      <c r="I8" s="49"/>
      <c r="J8" s="49"/>
      <c r="K8" s="12" t="s">
        <v>24</v>
      </c>
      <c r="L8" s="12" t="s">
        <v>25</v>
      </c>
      <c r="M8" s="49"/>
    </row>
    <row r="9" spans="1:17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7" ht="52.8" x14ac:dyDescent="0.3">
      <c r="A10" s="11" t="s">
        <v>35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7" ht="79.2" x14ac:dyDescent="0.3">
      <c r="A11" s="11" t="s">
        <v>36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7" ht="44.4" customHeight="1" x14ac:dyDescent="0.3">
      <c r="A12" s="11" t="s">
        <v>48</v>
      </c>
      <c r="B12" s="19">
        <f>SUM(B13:B15)</f>
        <v>16779.610242400002</v>
      </c>
      <c r="C12" s="19">
        <f t="shared" ref="C12:M12" si="0">SUM(C13:C15)</f>
        <v>0</v>
      </c>
      <c r="D12" s="19">
        <f t="shared" si="0"/>
        <v>5101.0015136896009</v>
      </c>
      <c r="E12" s="19">
        <f t="shared" si="0"/>
        <v>781.55869499999994</v>
      </c>
      <c r="F12" s="19">
        <f t="shared" si="0"/>
        <v>0</v>
      </c>
      <c r="G12" s="19">
        <f t="shared" si="0"/>
        <v>652.08392846522759</v>
      </c>
      <c r="H12" s="19">
        <f t="shared" si="0"/>
        <v>1186.426692</v>
      </c>
      <c r="I12" s="19">
        <f t="shared" si="0"/>
        <v>0</v>
      </c>
      <c r="J12" s="19">
        <f t="shared" si="0"/>
        <v>2675.19</v>
      </c>
      <c r="K12" s="19">
        <f t="shared" si="0"/>
        <v>1315.67</v>
      </c>
      <c r="L12" s="19">
        <f t="shared" si="0"/>
        <v>77.84</v>
      </c>
      <c r="M12" s="19">
        <f t="shared" si="0"/>
        <v>28569.381071554828</v>
      </c>
      <c r="N12" s="29"/>
    </row>
    <row r="13" spans="1:17" ht="20.25" customHeight="1" x14ac:dyDescent="0.3">
      <c r="A13" s="20" t="s">
        <v>5</v>
      </c>
      <c r="B13" s="37">
        <v>16779.610242400002</v>
      </c>
      <c r="C13" s="37">
        <v>0</v>
      </c>
      <c r="D13" s="37">
        <v>5101.0015136896009</v>
      </c>
      <c r="E13" s="37">
        <v>781.55869499999994</v>
      </c>
      <c r="F13" s="37">
        <v>0</v>
      </c>
      <c r="G13" s="37">
        <v>652.08392846522759</v>
      </c>
      <c r="H13" s="37">
        <v>1186.426692</v>
      </c>
      <c r="I13" s="37">
        <v>0</v>
      </c>
      <c r="J13" s="37">
        <v>2675.19</v>
      </c>
      <c r="K13" s="37">
        <v>1315.67</v>
      </c>
      <c r="L13" s="37">
        <v>77.84</v>
      </c>
      <c r="M13" s="39">
        <f>SUM(B13:L13)</f>
        <v>28569.381071554828</v>
      </c>
      <c r="Q13" s="29"/>
    </row>
    <row r="14" spans="1:17" ht="20.25" customHeight="1" x14ac:dyDescent="0.3">
      <c r="A14" s="20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7" hidden="1" x14ac:dyDescent="0.3">
      <c r="A15" s="20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9">
        <f>SUM(B15:L15)</f>
        <v>0</v>
      </c>
      <c r="N15" s="28"/>
    </row>
    <row r="16" spans="1:17" ht="39.6" x14ac:dyDescent="0.3">
      <c r="A16" s="11" t="s">
        <v>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52.8" x14ac:dyDescent="0.3">
      <c r="A17" s="11" t="s">
        <v>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8.4" x14ac:dyDescent="0.3">
      <c r="A18" s="11" t="s">
        <v>39</v>
      </c>
      <c r="B18" s="21">
        <f>B12</f>
        <v>16779.610242400002</v>
      </c>
      <c r="C18" s="21">
        <f t="shared" ref="C18:M18" si="1">C12</f>
        <v>0</v>
      </c>
      <c r="D18" s="21">
        <f t="shared" si="1"/>
        <v>5101.0015136896009</v>
      </c>
      <c r="E18" s="21">
        <f t="shared" si="1"/>
        <v>781.55869499999994</v>
      </c>
      <c r="F18" s="21">
        <f t="shared" si="1"/>
        <v>0</v>
      </c>
      <c r="G18" s="21">
        <f t="shared" si="1"/>
        <v>652.08392846522759</v>
      </c>
      <c r="H18" s="21">
        <f t="shared" si="1"/>
        <v>1186.426692</v>
      </c>
      <c r="I18" s="21">
        <f t="shared" si="1"/>
        <v>0</v>
      </c>
      <c r="J18" s="21">
        <f t="shared" si="1"/>
        <v>2675.19</v>
      </c>
      <c r="K18" s="21">
        <f t="shared" si="1"/>
        <v>1315.67</v>
      </c>
      <c r="L18" s="21">
        <f t="shared" si="1"/>
        <v>77.84</v>
      </c>
      <c r="M18" s="21">
        <f t="shared" si="1"/>
        <v>28569.381071554828</v>
      </c>
    </row>
    <row r="21" spans="1:13" ht="18" customHeight="1" x14ac:dyDescent="0.3">
      <c r="A21" s="40" t="s">
        <v>47</v>
      </c>
      <c r="B21" s="40"/>
      <c r="C21" s="31"/>
      <c r="D21" s="31"/>
      <c r="E21" s="31"/>
    </row>
    <row r="22" spans="1:13" ht="18" customHeight="1" x14ac:dyDescent="0.3">
      <c r="A22" s="47" t="s">
        <v>40</v>
      </c>
      <c r="B22" s="47"/>
      <c r="C22" s="47"/>
      <c r="D22" s="47"/>
      <c r="E22" s="23"/>
      <c r="F22" s="31" t="s">
        <v>41</v>
      </c>
    </row>
    <row r="28" spans="1:13" x14ac:dyDescent="0.3">
      <c r="A28" s="41" t="s">
        <v>42</v>
      </c>
      <c r="B28" s="41"/>
    </row>
    <row r="29" spans="1:13" x14ac:dyDescent="0.3">
      <c r="A29" s="41" t="s">
        <v>43</v>
      </c>
      <c r="B29" s="41"/>
    </row>
    <row r="30" spans="1:13" x14ac:dyDescent="0.3">
      <c r="A30" s="41" t="s">
        <v>44</v>
      </c>
      <c r="B30" s="41"/>
    </row>
  </sheetData>
  <sheetProtection formatCells="0" formatColumns="0" formatRows="0" insertColumns="0" insertRows="0" insertHyperlinks="0" deleteColumns="0" deleteRows="0" sort="0" autoFilter="0" pivotTables="0"/>
  <mergeCells count="19">
    <mergeCell ref="J7:J8"/>
    <mergeCell ref="K7:L7"/>
    <mergeCell ref="M7:M8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5:M5"/>
    <mergeCell ref="A28:B28"/>
    <mergeCell ref="A29:B29"/>
    <mergeCell ref="A30:B30"/>
    <mergeCell ref="A21:B21"/>
    <mergeCell ref="A22:D22"/>
  </mergeCells>
  <printOptions horizontalCentered="1"/>
  <pageMargins left="0.70866141732283472" right="0.70866141732283472" top="0.74803149606299213" bottom="0.28000000000000003" header="0.31496062992125984" footer="0.21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85" zoomScaleNormal="85" workbookViewId="0">
      <selection activeCell="B13" sqref="B13:L13"/>
    </sheetView>
  </sheetViews>
  <sheetFormatPr defaultColWidth="9.109375" defaultRowHeight="13.8" x14ac:dyDescent="0.3"/>
  <cols>
    <col min="1" max="1" width="25" style="8" customWidth="1"/>
    <col min="2" max="2" width="12.109375" style="8" customWidth="1"/>
    <col min="3" max="3" width="17.109375" style="8" customWidth="1"/>
    <col min="4" max="4" width="14" style="8" customWidth="1"/>
    <col min="5" max="5" width="17.44140625" style="8" customWidth="1"/>
    <col min="6" max="6" width="15.6640625" style="8" customWidth="1"/>
    <col min="7" max="7" width="19" style="8" customWidth="1"/>
    <col min="8" max="8" width="15" style="8" customWidth="1"/>
    <col min="9" max="9" width="14.5546875" style="8" customWidth="1"/>
    <col min="10" max="10" width="20" style="8" customWidth="1"/>
    <col min="11" max="11" width="10.33203125" style="8" bestFit="1" customWidth="1"/>
    <col min="12" max="12" width="16.5546875" style="8" customWidth="1"/>
    <col min="13" max="13" width="12.6640625" style="8" customWidth="1"/>
    <col min="14" max="16384" width="9.109375" style="8"/>
  </cols>
  <sheetData>
    <row r="1" spans="1:13" x14ac:dyDescent="0.3">
      <c r="M1" s="5" t="s">
        <v>8</v>
      </c>
    </row>
    <row r="4" spans="1:13" x14ac:dyDescent="0.3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3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3">
      <c r="M6" s="10" t="s">
        <v>27</v>
      </c>
    </row>
    <row r="7" spans="1:13" ht="33" customHeight="1" x14ac:dyDescent="0.3">
      <c r="A7" s="50" t="s">
        <v>13</v>
      </c>
      <c r="B7" s="48" t="s">
        <v>14</v>
      </c>
      <c r="C7" s="48" t="s">
        <v>15</v>
      </c>
      <c r="D7" s="48" t="s">
        <v>16</v>
      </c>
      <c r="E7" s="48" t="s">
        <v>17</v>
      </c>
      <c r="F7" s="48" t="s">
        <v>18</v>
      </c>
      <c r="G7" s="48" t="s">
        <v>19</v>
      </c>
      <c r="H7" s="48" t="s">
        <v>20</v>
      </c>
      <c r="I7" s="48" t="s">
        <v>21</v>
      </c>
      <c r="J7" s="48" t="s">
        <v>22</v>
      </c>
      <c r="K7" s="53" t="s">
        <v>23</v>
      </c>
      <c r="L7" s="54"/>
      <c r="M7" s="48" t="s">
        <v>26</v>
      </c>
    </row>
    <row r="8" spans="1:13" ht="89.25" customHeight="1" x14ac:dyDescent="0.3">
      <c r="A8" s="51"/>
      <c r="B8" s="49"/>
      <c r="C8" s="49"/>
      <c r="D8" s="49"/>
      <c r="E8" s="49"/>
      <c r="F8" s="49"/>
      <c r="G8" s="49"/>
      <c r="H8" s="49"/>
      <c r="I8" s="49"/>
      <c r="J8" s="49"/>
      <c r="K8" s="12" t="s">
        <v>24</v>
      </c>
      <c r="L8" s="12" t="s">
        <v>25</v>
      </c>
      <c r="M8" s="49"/>
    </row>
    <row r="9" spans="1:13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ht="52.5" customHeight="1" x14ac:dyDescent="0.3">
      <c r="A10" s="11" t="s">
        <v>35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79.2" x14ac:dyDescent="0.3">
      <c r="A11" s="11" t="s">
        <v>36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43.8" customHeight="1" x14ac:dyDescent="0.3">
      <c r="A12" s="11" t="s">
        <v>53</v>
      </c>
      <c r="B12" s="19">
        <f>SUM(B13:B15)</f>
        <v>16779.610242400002</v>
      </c>
      <c r="C12" s="19">
        <f t="shared" ref="C12:M12" si="0">SUM(C13:C15)</f>
        <v>0</v>
      </c>
      <c r="D12" s="19">
        <f t="shared" si="0"/>
        <v>5101.0015136896009</v>
      </c>
      <c r="E12" s="19">
        <f t="shared" si="0"/>
        <v>781.55869499999994</v>
      </c>
      <c r="F12" s="19">
        <f t="shared" si="0"/>
        <v>0</v>
      </c>
      <c r="G12" s="19">
        <f t="shared" si="0"/>
        <v>652.08392846522759</v>
      </c>
      <c r="H12" s="19">
        <f t="shared" si="0"/>
        <v>1186.426692</v>
      </c>
      <c r="I12" s="19">
        <f t="shared" si="0"/>
        <v>0</v>
      </c>
      <c r="J12" s="19">
        <f t="shared" si="0"/>
        <v>2675.19</v>
      </c>
      <c r="K12" s="19">
        <f t="shared" si="0"/>
        <v>1315.67</v>
      </c>
      <c r="L12" s="19">
        <f t="shared" si="0"/>
        <v>77.84</v>
      </c>
      <c r="M12" s="19">
        <f t="shared" si="0"/>
        <v>28569.381071554828</v>
      </c>
    </row>
    <row r="13" spans="1:13" ht="20.25" customHeight="1" x14ac:dyDescent="0.3">
      <c r="A13" s="20" t="s">
        <v>5</v>
      </c>
      <c r="B13" s="37">
        <v>16779.610242400002</v>
      </c>
      <c r="C13" s="37">
        <v>0</v>
      </c>
      <c r="D13" s="37">
        <v>5101.0015136896009</v>
      </c>
      <c r="E13" s="37">
        <v>781.55869499999994</v>
      </c>
      <c r="F13" s="37">
        <v>0</v>
      </c>
      <c r="G13" s="37">
        <v>652.08392846522759</v>
      </c>
      <c r="H13" s="37">
        <v>1186.426692</v>
      </c>
      <c r="I13" s="37">
        <v>0</v>
      </c>
      <c r="J13" s="37">
        <v>2675.19</v>
      </c>
      <c r="K13" s="37">
        <v>1315.67</v>
      </c>
      <c r="L13" s="37">
        <v>77.84</v>
      </c>
      <c r="M13" s="37">
        <f>'форма 2(2) план 2019'!M13</f>
        <v>28569.381071554828</v>
      </c>
    </row>
    <row r="14" spans="1:13" ht="20.25" customHeight="1" x14ac:dyDescent="0.3">
      <c r="A14" s="20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9"/>
    </row>
    <row r="15" spans="1:13" hidden="1" x14ac:dyDescent="0.3">
      <c r="A15" s="20" t="s">
        <v>6</v>
      </c>
      <c r="B15" s="37">
        <f>'форма 2(2) план 2019'!B15</f>
        <v>0</v>
      </c>
      <c r="C15" s="37">
        <f>'форма 2(2) план 2019'!C15</f>
        <v>0</v>
      </c>
      <c r="D15" s="37">
        <f>'форма 2(2) план 2019'!D15</f>
        <v>0</v>
      </c>
      <c r="E15" s="37">
        <f>'форма 2(2) план 2019'!E15</f>
        <v>0</v>
      </c>
      <c r="F15" s="37">
        <f>'форма 2(2) план 2019'!F15</f>
        <v>0</v>
      </c>
      <c r="G15" s="37">
        <f>'форма 2(2) план 2019'!G15</f>
        <v>0</v>
      </c>
      <c r="H15" s="37">
        <f>'форма 2(2) план 2019'!H15</f>
        <v>0</v>
      </c>
      <c r="I15" s="37">
        <f>'форма 2(2) план 2019'!I15</f>
        <v>0</v>
      </c>
      <c r="J15" s="37">
        <f>'форма 2(2) план 2019'!J15</f>
        <v>0</v>
      </c>
      <c r="K15" s="37">
        <f>'форма 2(2) план 2019'!K15</f>
        <v>0</v>
      </c>
      <c r="L15" s="37">
        <f>'форма 2(2) план 2019'!L15</f>
        <v>0</v>
      </c>
      <c r="M15" s="37">
        <f>'форма 2(2) план 2019'!M15</f>
        <v>0</v>
      </c>
    </row>
    <row r="16" spans="1:13" ht="39.6" x14ac:dyDescent="0.3">
      <c r="A16" s="11" t="s">
        <v>37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52.8" x14ac:dyDescent="0.3">
      <c r="A17" s="11" t="s">
        <v>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60.5" customHeight="1" x14ac:dyDescent="0.3">
      <c r="A18" s="11" t="s">
        <v>39</v>
      </c>
      <c r="B18" s="21">
        <f>B12</f>
        <v>16779.610242400002</v>
      </c>
      <c r="C18" s="21">
        <f t="shared" ref="C18:M18" si="1">C12</f>
        <v>0</v>
      </c>
      <c r="D18" s="21">
        <f t="shared" si="1"/>
        <v>5101.0015136896009</v>
      </c>
      <c r="E18" s="21">
        <f t="shared" si="1"/>
        <v>781.55869499999994</v>
      </c>
      <c r="F18" s="21">
        <f t="shared" si="1"/>
        <v>0</v>
      </c>
      <c r="G18" s="21">
        <f t="shared" si="1"/>
        <v>652.08392846522759</v>
      </c>
      <c r="H18" s="21">
        <f t="shared" si="1"/>
        <v>1186.426692</v>
      </c>
      <c r="I18" s="21">
        <f t="shared" si="1"/>
        <v>0</v>
      </c>
      <c r="J18" s="21">
        <f t="shared" si="1"/>
        <v>2675.19</v>
      </c>
      <c r="K18" s="21">
        <f t="shared" si="1"/>
        <v>1315.67</v>
      </c>
      <c r="L18" s="21">
        <f t="shared" si="1"/>
        <v>77.84</v>
      </c>
      <c r="M18" s="21">
        <f t="shared" si="1"/>
        <v>28569.381071554828</v>
      </c>
    </row>
    <row r="21" spans="1:13" ht="18" customHeight="1" x14ac:dyDescent="0.3">
      <c r="A21" s="40" t="s">
        <v>47</v>
      </c>
      <c r="B21" s="40"/>
      <c r="C21" s="31"/>
      <c r="D21" s="31"/>
      <c r="E21" s="31"/>
    </row>
    <row r="22" spans="1:13" ht="18" customHeight="1" x14ac:dyDescent="0.3">
      <c r="A22" s="47" t="s">
        <v>40</v>
      </c>
      <c r="B22" s="47"/>
      <c r="C22" s="47"/>
      <c r="D22" s="47"/>
      <c r="E22" s="23"/>
      <c r="F22" s="31" t="s">
        <v>41</v>
      </c>
    </row>
    <row r="28" spans="1:13" x14ac:dyDescent="0.3">
      <c r="A28" s="41" t="s">
        <v>42</v>
      </c>
      <c r="B28" s="41"/>
    </row>
    <row r="29" spans="1:13" x14ac:dyDescent="0.3">
      <c r="A29" s="41" t="s">
        <v>43</v>
      </c>
      <c r="B29" s="41"/>
    </row>
    <row r="30" spans="1:13" x14ac:dyDescent="0.3">
      <c r="A30" s="41" t="s">
        <v>44</v>
      </c>
      <c r="B30" s="41"/>
    </row>
  </sheetData>
  <sheetProtection formatCells="0" formatColumns="0" formatRows="0" insertColumns="0" insertRows="0" insertHyperlinks="0" deleteColumns="0" deleteRows="0" sort="0" autoFilter="0" pivotTables="0"/>
  <mergeCells count="19">
    <mergeCell ref="J7:J8"/>
    <mergeCell ref="K7:L7"/>
    <mergeCell ref="M7:M8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5:M5"/>
    <mergeCell ref="A28:B28"/>
    <mergeCell ref="A29:B29"/>
    <mergeCell ref="A30:B30"/>
    <mergeCell ref="A21:B21"/>
    <mergeCell ref="A22:D22"/>
  </mergeCells>
  <printOptions horizontalCentered="1"/>
  <pageMargins left="0.70866141732283472" right="0.70866141732283472" top="0.74803149606299213" bottom="0.28999999999999998" header="0.31496062992125984" footer="0.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форма 2 факт 2018</vt:lpstr>
      <vt:lpstr>форма 2 план 2019</vt:lpstr>
      <vt:lpstr>форма 2 план 2020</vt:lpstr>
      <vt:lpstr>форма 2 (2) факт 2018</vt:lpstr>
      <vt:lpstr>форма 2(2) план 2019</vt:lpstr>
      <vt:lpstr>форма 2 (2) план 2020</vt:lpstr>
      <vt:lpstr>'форма 2 (2) план 2020'!Область_печати</vt:lpstr>
      <vt:lpstr>'форма 2 (2) факт 2018'!Область_печати</vt:lpstr>
      <vt:lpstr>'форма 2 план 2019'!Область_печати</vt:lpstr>
      <vt:lpstr>'форма 2 план 2020'!Область_печати</vt:lpstr>
      <vt:lpstr>'форма 2 факт 2018'!Область_печати</vt:lpstr>
      <vt:lpstr>'форма 2(2) план 2019'!Область_печати</vt:lpstr>
    </vt:vector>
  </TitlesOfParts>
  <Company>SHD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Е.В.</cp:lastModifiedBy>
  <cp:lastPrinted>2019-04-01T12:34:16Z</cp:lastPrinted>
  <dcterms:created xsi:type="dcterms:W3CDTF">2012-02-01T06:56:20Z</dcterms:created>
  <dcterms:modified xsi:type="dcterms:W3CDTF">2019-04-08T10:47:47Z</dcterms:modified>
</cp:coreProperties>
</file>